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<sst xmlns="http://schemas.openxmlformats.org/spreadsheetml/2006/main" count="10" uniqueCount="7">
  <si>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</si>
  <si>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</si>
  <si>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</si>
  <si>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Age (years)</t>
  </si>
  <si>
    <t>Scaling factor from the picture: http://www.verkkoklinikka.fi/laskurit/kasvu/ [1 cm corresponds to 12.82051kg in picture]</t>
  </si>
  <si>
    <t>Height girls</t>
  </si>
  <si>
    <t>Height boys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</si>
</sst>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Sheet1!$D$3:$D$19</c:f>
              <c:numCache/>
            </c:numRef>
          </c:yVal>
          <c:smooth val="0"/>
        </c:ser>
        <c:axId val="3243347"/>
        <c:axId val="29190124"/>
      </c:scatterChart>
      <c:valAx>
        <c:axId val="3243347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</c:val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of Finnish girls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axId val="61384525"/>
        <c:axId val="15589814"/>
      </c:scatterChart>
      <c:val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crossBetween val="midCat"/>
        <c:dispUnits/>
      </c:val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of Finnish boys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17</xdr:col>
      <xdr:colOff>419100</xdr:colOff>
      <xdr:row>49</xdr:row>
      <xdr:rowOff>152400</xdr:rowOff>
    </xdr:to>
    <xdr:graphicFrame>
      <xdr:nvGraphicFramePr>
        <xdr:cNvPr id="2" name="Chart 6"/>
        <xdr:cNvGraphicFramePr/>
      </xdr:nvGraphicFramePr>
      <xdr:xfrm>
        <a:off x="6105525" y="4333875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7" ht="12.75">
      <c r="A1" s="12"/>
      <c r="B1" t="s">
        <v>5</v>
      </c>
      <c r="E1" s="1" t="s">
        <v>6</v>
      </c>
      <c r="F1" s="2"/>
      <c r="G1" s="2"/>
      <c r="I1" t="s">
        <v>4</v>
      </c>
      <c r="T1" s="13"/>
      <c r="U1" s="9"/>
      <c r="V1" s="9"/>
      <c r="W1" s="9"/>
      <c r="X1" s="13"/>
      <c r="Y1" s="9"/>
      <c r="Z1" s="9"/>
      <c r="AA1" s="9"/>
    </row>
    <row r="2" spans="1:27" ht="13.5" thickBot="1">
      <c r="A2" s="3" t="s">
        <v>3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(32/7.8)*5</f>
        <v>20.512820512820515</v>
      </c>
      <c r="S2" s="8"/>
      <c r="T2" s="13"/>
      <c r="U2" s="13"/>
      <c r="V2" s="13"/>
      <c r="W2" s="13"/>
      <c r="X2" s="13"/>
      <c r="Y2" s="13"/>
      <c r="Z2" s="13"/>
      <c r="AA2" s="13"/>
    </row>
    <row r="3" spans="1:27" ht="12.75">
      <c r="A3">
        <v>2</v>
      </c>
      <c r="B3" s="6">
        <f>40+2.2*I2</f>
        <v>85.12820512820514</v>
      </c>
      <c r="C3" s="6">
        <f>40+1.95*I2</f>
        <v>80</v>
      </c>
      <c r="D3" s="6">
        <f>40+2.5*I2</f>
        <v>91.28205128205128</v>
      </c>
      <c r="E3" s="7">
        <f>40+2.3*I2</f>
        <v>87.17948717948718</v>
      </c>
      <c r="F3" s="7">
        <f>40+1.95*I2</f>
        <v>80</v>
      </c>
      <c r="G3" s="7">
        <f>40+2.62*I2</f>
        <v>93.74358974358975</v>
      </c>
      <c r="T3" s="11"/>
      <c r="U3" s="9"/>
      <c r="V3" s="9"/>
      <c r="W3" s="9"/>
      <c r="X3" s="11"/>
      <c r="Y3" s="9"/>
      <c r="Z3" s="9"/>
      <c r="AA3" s="9"/>
    </row>
    <row r="4" spans="1:27" ht="12.75">
      <c r="A4">
        <v>3</v>
      </c>
      <c r="B4" s="6">
        <f>40+2.6*I2</f>
        <v>93.33333333333334</v>
      </c>
      <c r="C4" s="6">
        <f>40+2.3*I2</f>
        <v>87.17948717948718</v>
      </c>
      <c r="D4" s="6">
        <f>40+2.93*I2</f>
        <v>100.10256410256412</v>
      </c>
      <c r="E4" s="7">
        <f>40+2.73*I2</f>
        <v>96</v>
      </c>
      <c r="F4" s="7">
        <f>40+2.35*I2</f>
        <v>88.2051282051282</v>
      </c>
      <c r="G4" s="7">
        <f>40+3.1*I2</f>
        <v>103.58974358974359</v>
      </c>
      <c r="T4" s="11"/>
      <c r="U4" s="9"/>
      <c r="V4" s="9"/>
      <c r="W4" s="9"/>
      <c r="X4" s="11"/>
      <c r="Y4" s="9"/>
      <c r="Z4" s="9"/>
      <c r="AA4" s="9"/>
    </row>
    <row r="5" spans="1:27" ht="12.75">
      <c r="A5">
        <v>4</v>
      </c>
      <c r="B5" s="6">
        <f>40+2.98*I2</f>
        <v>101.12820512820514</v>
      </c>
      <c r="C5" s="6">
        <f>40+2.6*I2</f>
        <v>93.33333333333334</v>
      </c>
      <c r="D5" s="6">
        <f>40+3.33*I2</f>
        <v>108.30769230769232</v>
      </c>
      <c r="E5" s="7">
        <f>40+3.08*I2</f>
        <v>103.17948717948718</v>
      </c>
      <c r="F5" s="7">
        <f>40+2.68*I2</f>
        <v>94.97435897435898</v>
      </c>
      <c r="G5" s="7">
        <f>40+3.45*I2</f>
        <v>110.76923076923077</v>
      </c>
      <c r="T5" s="11"/>
      <c r="U5" s="9"/>
      <c r="V5" s="9"/>
      <c r="W5" s="9"/>
      <c r="X5" s="11"/>
      <c r="Y5" s="9"/>
      <c r="Z5" s="9"/>
      <c r="AA5" s="9"/>
    </row>
    <row r="6" spans="1:27" ht="12.75">
      <c r="A6">
        <v>5</v>
      </c>
      <c r="B6" s="6">
        <f>40+3.3*I2</f>
        <v>107.6923076923077</v>
      </c>
      <c r="C6" s="6">
        <f>40+2.92*I2</f>
        <v>99.8974358974359</v>
      </c>
      <c r="D6" s="6">
        <f>40+3.75*I2</f>
        <v>116.92307692307693</v>
      </c>
      <c r="E6" s="7">
        <f>40+3.4*I2</f>
        <v>109.74358974358975</v>
      </c>
      <c r="F6" s="7">
        <f>40+2.96*I2</f>
        <v>100.71794871794873</v>
      </c>
      <c r="G6" s="7">
        <f>40+3.8*I2</f>
        <v>117.94871794871796</v>
      </c>
      <c r="T6" s="11"/>
      <c r="U6" s="9"/>
      <c r="V6" s="9"/>
      <c r="W6" s="9"/>
      <c r="X6" s="11"/>
      <c r="Y6" s="9"/>
      <c r="Z6" s="9"/>
      <c r="AA6" s="9"/>
    </row>
    <row r="7" spans="1:27" ht="12.75">
      <c r="A7">
        <v>6</v>
      </c>
      <c r="B7" s="6">
        <f>40+3.6*I2</f>
        <v>113.84615384615385</v>
      </c>
      <c r="C7" s="6">
        <f>40+3.18*I2</f>
        <v>105.23076923076924</v>
      </c>
      <c r="D7" s="6">
        <f>40+4.05*I2</f>
        <v>123.07692307692308</v>
      </c>
      <c r="E7" s="7">
        <f>40+3.7*I2</f>
        <v>115.89743589743591</v>
      </c>
      <c r="F7" s="7">
        <f>40+3.25*I2</f>
        <v>106.66666666666667</v>
      </c>
      <c r="G7" s="7">
        <f>40+4.1*I2</f>
        <v>124.1025641025641</v>
      </c>
      <c r="T7" s="11"/>
      <c r="U7" s="9"/>
      <c r="V7" s="9"/>
      <c r="W7" s="9"/>
      <c r="X7" s="11"/>
      <c r="Y7" s="9"/>
      <c r="Z7" s="9"/>
      <c r="AA7" s="9"/>
    </row>
    <row r="8" spans="1:27" ht="12.75">
      <c r="A8">
        <v>7</v>
      </c>
      <c r="B8" s="6">
        <f>40+3.9*I2</f>
        <v>120</v>
      </c>
      <c r="C8" s="6">
        <f>40+3.45*I2</f>
        <v>110.76923076923077</v>
      </c>
      <c r="D8" s="6">
        <f>40+4.35*I2</f>
        <v>129.23076923076923</v>
      </c>
      <c r="E8" s="7">
        <f>40+3.95*I2</f>
        <v>121.02564102564104</v>
      </c>
      <c r="F8" s="7">
        <f>40+3.5*I2</f>
        <v>111.7948717948718</v>
      </c>
      <c r="G8" s="7">
        <f>40+4.41*I2</f>
        <v>130.46153846153845</v>
      </c>
      <c r="T8" s="11"/>
      <c r="U8" s="9"/>
      <c r="V8" s="9"/>
      <c r="W8" s="9"/>
      <c r="X8" s="11"/>
      <c r="Y8" s="9"/>
      <c r="Z8" s="9"/>
      <c r="AA8" s="9"/>
    </row>
    <row r="9" spans="1:27" ht="12.75">
      <c r="A9">
        <v>8</v>
      </c>
      <c r="B9" s="6">
        <f>40+4.15*I2</f>
        <v>125.12820512820514</v>
      </c>
      <c r="C9" s="6">
        <f>40+3.72*I2</f>
        <v>116.30769230769232</v>
      </c>
      <c r="D9" s="6">
        <f>40+4.62*I2</f>
        <v>134.76923076923077</v>
      </c>
      <c r="E9" s="7">
        <f>40+4.25*I2</f>
        <v>127.17948717948718</v>
      </c>
      <c r="F9" s="7">
        <f>40+3.75*I2</f>
        <v>116.92307692307693</v>
      </c>
      <c r="G9" s="7">
        <f>40+4.7*I2</f>
        <v>136.4102564102564</v>
      </c>
      <c r="T9" s="11"/>
      <c r="U9" s="9"/>
      <c r="V9" s="9"/>
      <c r="W9" s="9"/>
      <c r="X9" s="11"/>
      <c r="Y9" s="9"/>
      <c r="Z9" s="9"/>
      <c r="AA9" s="9"/>
    </row>
    <row r="10" spans="1:27" ht="12.75">
      <c r="A10">
        <v>9</v>
      </c>
      <c r="B10" s="6">
        <f>40+4.37*I2</f>
        <v>129.64102564102564</v>
      </c>
      <c r="C10" s="6">
        <f>40+3.93*I2</f>
        <v>120.61538461538463</v>
      </c>
      <c r="D10" s="6">
        <f>40+4.9*I2</f>
        <v>140.51282051282053</v>
      </c>
      <c r="E10" s="7">
        <f>40+4.45*I2</f>
        <v>131.2820512820513</v>
      </c>
      <c r="F10" s="7">
        <f>40+4*I2</f>
        <v>122.05128205128206</v>
      </c>
      <c r="G10" s="7">
        <f>40+4.95*I2</f>
        <v>141.53846153846155</v>
      </c>
      <c r="T10" s="11"/>
      <c r="U10" s="9"/>
      <c r="V10" s="9"/>
      <c r="W10" s="9"/>
      <c r="X10" s="11"/>
      <c r="Y10" s="9"/>
      <c r="Z10" s="9"/>
      <c r="AA10" s="9"/>
    </row>
    <row r="11" spans="1:27" ht="12.75">
      <c r="A11">
        <v>10</v>
      </c>
      <c r="B11" s="6">
        <f>40+4.67*I2</f>
        <v>135.7948717948718</v>
      </c>
      <c r="C11" s="6">
        <f>40+4.13*I2</f>
        <v>124.71794871794873</v>
      </c>
      <c r="D11" s="6">
        <f>40+5.19*I2</f>
        <v>146.46153846153848</v>
      </c>
      <c r="E11" s="7">
        <f>40+4.75*I2</f>
        <v>137.43589743589746</v>
      </c>
      <c r="F11" s="7">
        <f>40+4.25*I2</f>
        <v>127.17948717948718</v>
      </c>
      <c r="G11" s="7">
        <f>40+5.2*I2</f>
        <v>146.66666666666669</v>
      </c>
      <c r="T11" s="11"/>
      <c r="U11" s="9"/>
      <c r="V11" s="9"/>
      <c r="W11" s="9"/>
      <c r="X11" s="11"/>
      <c r="Y11" s="9"/>
      <c r="Z11" s="9"/>
      <c r="AA11" s="9"/>
    </row>
    <row r="12" spans="1:27" ht="12.75">
      <c r="A12">
        <v>11</v>
      </c>
      <c r="B12" s="6">
        <f>40+4.96*I2</f>
        <v>141.74358974358975</v>
      </c>
      <c r="C12" s="6">
        <f>40+4.37*I2</f>
        <v>129.64102564102564</v>
      </c>
      <c r="D12" s="6">
        <f>40+5.6*I2</f>
        <v>154.87179487179486</v>
      </c>
      <c r="E12" s="7">
        <f>40+4.95*I2</f>
        <v>141.53846153846155</v>
      </c>
      <c r="F12" s="7">
        <f>40+4.42*I2</f>
        <v>130.66666666666669</v>
      </c>
      <c r="G12" s="7">
        <f>40+5.55*I2</f>
        <v>153.84615384615387</v>
      </c>
      <c r="T12" s="11"/>
      <c r="U12" s="9"/>
      <c r="V12" s="9"/>
      <c r="W12" s="9"/>
      <c r="X12" s="11"/>
      <c r="Y12" s="9"/>
      <c r="Z12" s="9"/>
      <c r="AA12" s="9"/>
    </row>
    <row r="13" spans="1:27" ht="12.75">
      <c r="A13">
        <v>12</v>
      </c>
      <c r="B13" s="6">
        <f>40+5.23*I2</f>
        <v>147.2820512820513</v>
      </c>
      <c r="C13" s="6">
        <f>40+4.6*I2</f>
        <v>134.35897435897436</v>
      </c>
      <c r="D13" s="6">
        <f>40+5.9*I2</f>
        <v>161.02564102564105</v>
      </c>
      <c r="E13" s="7">
        <f>40+5.23*I2</f>
        <v>147.2820512820513</v>
      </c>
      <c r="F13" s="7">
        <f>40+4.65*I2</f>
        <v>135.38461538461542</v>
      </c>
      <c r="G13" s="7">
        <f>40+5.82*I2</f>
        <v>159.38461538461542</v>
      </c>
      <c r="T13" s="11"/>
      <c r="U13" s="9"/>
      <c r="V13" s="9"/>
      <c r="W13" s="9"/>
      <c r="X13" s="11"/>
      <c r="Y13" s="9"/>
      <c r="Z13" s="9"/>
      <c r="AA13" s="9"/>
    </row>
    <row r="14" spans="1:27" ht="12.75">
      <c r="A14">
        <v>13</v>
      </c>
      <c r="B14" s="6">
        <f>40+5.55*I2</f>
        <v>153.84615384615387</v>
      </c>
      <c r="C14" s="6">
        <f>40+4.85*I2</f>
        <v>139.4871794871795</v>
      </c>
      <c r="D14" s="6">
        <f>40+6.2*I2</f>
        <v>167.17948717948718</v>
      </c>
      <c r="E14" s="7">
        <f>40+5.45*I2</f>
        <v>151.79487179487182</v>
      </c>
      <c r="F14" s="7">
        <f>40+4.85*I2</f>
        <v>139.4871794871795</v>
      </c>
      <c r="G14" s="7">
        <f>40+6.1*I2</f>
        <v>165.12820512820514</v>
      </c>
      <c r="T14" s="11"/>
      <c r="U14" s="9"/>
      <c r="V14" s="9"/>
      <c r="W14" s="9"/>
      <c r="X14" s="11"/>
      <c r="Y14" s="9"/>
      <c r="Z14" s="9"/>
      <c r="AA14" s="9"/>
    </row>
    <row r="15" spans="1:27" ht="12.75">
      <c r="A15">
        <v>14</v>
      </c>
      <c r="B15" s="6">
        <f>40+5.75*I2</f>
        <v>157.94871794871796</v>
      </c>
      <c r="C15" s="6">
        <f>40+5.15*I2</f>
        <v>145.64102564102566</v>
      </c>
      <c r="D15" s="6">
        <f>40+6.4*I2</f>
        <v>171.2820512820513</v>
      </c>
      <c r="E15" s="7">
        <f>40+5.75*I2</f>
        <v>157.94871794871796</v>
      </c>
      <c r="F15" s="7">
        <f>40+5.1*I2</f>
        <v>144.6153846153846</v>
      </c>
      <c r="G15" s="7">
        <f>40+6.45*I2</f>
        <v>172.30769230769232</v>
      </c>
      <c r="T15" s="11"/>
      <c r="U15" s="9"/>
      <c r="V15" s="9"/>
      <c r="W15" s="9"/>
      <c r="X15" s="11"/>
      <c r="Y15" s="9"/>
      <c r="Z15" s="9"/>
      <c r="AA15" s="9"/>
    </row>
    <row r="16" spans="1:27" ht="12.75">
      <c r="A16">
        <v>15</v>
      </c>
      <c r="B16" s="6">
        <f>40+5.93*I2</f>
        <v>161.64102564102564</v>
      </c>
      <c r="C16" s="6">
        <f>40+5.35*I2</f>
        <v>149.74358974358975</v>
      </c>
      <c r="D16" s="6">
        <f>40+6.54*I2</f>
        <v>174.15384615384616</v>
      </c>
      <c r="E16" s="7">
        <f>40+6.15*I2</f>
        <v>166.1538461538462</v>
      </c>
      <c r="F16" s="7">
        <f>40+5.38*I2</f>
        <v>150.35897435897436</v>
      </c>
      <c r="G16" s="7">
        <f>40+6.9*I2</f>
        <v>181.53846153846155</v>
      </c>
      <c r="T16" s="11"/>
      <c r="U16" s="9"/>
      <c r="V16" s="9"/>
      <c r="W16" s="9"/>
      <c r="X16" s="11"/>
      <c r="Y16" s="9"/>
      <c r="Z16" s="9"/>
      <c r="AA16" s="9"/>
    </row>
    <row r="17" spans="1:27" ht="12.75">
      <c r="A17">
        <v>16</v>
      </c>
      <c r="B17" s="6">
        <f>40+6.03*I2</f>
        <v>163.6923076923077</v>
      </c>
      <c r="C17" s="6">
        <f>40+5.495*I2</f>
        <v>152.71794871794873</v>
      </c>
      <c r="D17" s="6">
        <f>40+6.57*I2</f>
        <v>174.76923076923077</v>
      </c>
      <c r="E17" s="7">
        <f>40+6.45*I2</f>
        <v>172.30769230769232</v>
      </c>
      <c r="F17" s="7">
        <f>40+5.72*I2</f>
        <v>157.33333333333334</v>
      </c>
      <c r="G17" s="7">
        <f>40+7.15*I2</f>
        <v>186.66666666666669</v>
      </c>
      <c r="T17" s="11"/>
      <c r="U17" s="9"/>
      <c r="V17" s="9"/>
      <c r="W17" s="9"/>
      <c r="X17" s="11"/>
      <c r="Y17" s="9"/>
      <c r="Z17" s="9"/>
      <c r="AA17" s="9"/>
    </row>
    <row r="18" spans="1:27" ht="12.75">
      <c r="A18">
        <v>17</v>
      </c>
      <c r="B18" s="6">
        <f>40+6.07*I2</f>
        <v>164.51282051282053</v>
      </c>
      <c r="C18" s="6">
        <f>40+5.6*I2</f>
        <v>154.87179487179486</v>
      </c>
      <c r="D18" s="6">
        <f>40+6.57*I2</f>
        <v>174.76923076923077</v>
      </c>
      <c r="E18" s="7">
        <f>40+6.55*I2</f>
        <v>174.35897435897436</v>
      </c>
      <c r="F18" s="7">
        <f>40+5.95*I2</f>
        <v>162.05128205128204</v>
      </c>
      <c r="G18" s="7">
        <f>40+7.2*I2</f>
        <v>187.6923076923077</v>
      </c>
      <c r="T18" s="11"/>
      <c r="U18" s="9"/>
      <c r="V18" s="9"/>
      <c r="W18" s="9"/>
      <c r="X18" s="11"/>
      <c r="Y18" s="9"/>
      <c r="Z18" s="9"/>
      <c r="AA18" s="9"/>
    </row>
    <row r="19" spans="1:27" ht="12.75">
      <c r="A19">
        <v>18</v>
      </c>
      <c r="B19" s="6">
        <f>40+6.08*I2</f>
        <v>164.71794871794873</v>
      </c>
      <c r="C19" s="6">
        <f>40+5.62*I2</f>
        <v>155.2820512820513</v>
      </c>
      <c r="D19" s="6">
        <f>40+6.58*I2</f>
        <v>174.97435897435898</v>
      </c>
      <c r="E19" s="7">
        <f>40+6.64*I2</f>
        <v>176.2051282051282</v>
      </c>
      <c r="F19" s="7">
        <f>40+6.1*I2</f>
        <v>165.12820512820514</v>
      </c>
      <c r="G19" s="7">
        <f>40+7.23*I2</f>
        <v>188.30769230769232</v>
      </c>
      <c r="T19" s="11"/>
      <c r="U19" s="9"/>
      <c r="V19" s="9"/>
      <c r="W19" s="9"/>
      <c r="X19" s="11"/>
      <c r="Y19" s="9"/>
      <c r="Z19" s="9"/>
      <c r="AA19" s="9"/>
    </row>
    <row r="20" spans="1:27" ht="12.75">
      <c r="A20" s="2"/>
      <c r="B20" s="10"/>
      <c r="C20" s="10"/>
      <c r="D20" s="10"/>
      <c r="E20" s="10"/>
      <c r="F20" s="10"/>
      <c r="G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"/>
      <c r="B21" s="10"/>
      <c r="C21" s="10"/>
      <c r="D21" s="10"/>
      <c r="E21" s="10"/>
      <c r="F21" s="10"/>
      <c r="G21" s="10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"/>
      <c r="B22" s="10"/>
      <c r="C22" s="10"/>
      <c r="D22" s="10"/>
      <c r="E22" s="10"/>
      <c r="F22" s="10"/>
      <c r="G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"/>
      <c r="B23" s="10"/>
      <c r="C23" s="10"/>
      <c r="D23" s="10"/>
      <c r="E23" s="10"/>
      <c r="F23" s="10"/>
      <c r="G23" s="10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"/>
      <c r="B24" s="10"/>
      <c r="C24" s="10"/>
      <c r="D24" s="10"/>
      <c r="E24" s="10"/>
      <c r="F24" s="10"/>
      <c r="G24" s="10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"/>
      <c r="B25" s="10"/>
      <c r="C25" s="10"/>
      <c r="D25" s="10"/>
      <c r="E25" s="10"/>
      <c r="F25" s="10"/>
      <c r="G25" s="10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"/>
      <c r="B26" s="10"/>
      <c r="C26" s="10"/>
      <c r="D26" s="10"/>
      <c r="E26" s="10"/>
      <c r="F26" s="10"/>
      <c r="G26" s="10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"/>
      <c r="B27" s="10"/>
      <c r="C27" s="10"/>
      <c r="D27" s="10"/>
      <c r="E27" s="10"/>
      <c r="F27" s="10"/>
      <c r="G27" s="10"/>
      <c r="S27" s="11"/>
      <c r="T27" s="11"/>
      <c r="U27" s="11"/>
      <c r="V27" s="11"/>
      <c r="W27" s="11"/>
      <c r="X27" s="11"/>
      <c r="Y27" s="11"/>
      <c r="Z27" s="11"/>
      <c r="AA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2009-02-26T14:01:12Z</cp:lastPrinted>
  <dcterms:created xsi:type="dcterms:W3CDTF">2008-10-01T07:32:00Z</dcterms:created>
  <dcterms:modified xsi:type="dcterms:W3CDTF">2009-05-26T19:08:22Z</dcterms:modified>
  <cp:category/>
  <cp:version/>
  <cp:contentType/>
  <cp:contentStatus/>
</cp:coreProperties>
</file>